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600" windowHeight="11760" activeTab="0"/>
  </bookViews>
  <sheets>
    <sheet name="L-attenuator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<sst xmlns="http://schemas.openxmlformats.org/spreadsheetml/2006/main" count="17" uniqueCount="17">
  <si>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Номер ступени</t>
  </si>
  <si>
    <t>Vвых</t>
  </si>
  <si>
    <t>Вх. напряжение V (p-p)</t>
  </si>
  <si>
    <t>Подбор сопротивл (R3)</t>
  </si>
  <si>
    <t>Ослабление в dB (по напряжен.)</t>
  </si>
  <si>
    <t>Выбор начальных параметров</t>
  </si>
  <si>
    <t>Шаг ослаблен (dB)</t>
  </si>
  <si>
    <t>Номиналы ряда E24 (справочн)</t>
  </si>
  <si>
    <t>Ослабление "в разы" Vвх/Vвых</t>
  </si>
  <si>
    <t>Выходн сопр делителя (R2 II R3)</t>
  </si>
  <si>
    <t>R2 -шунт в параллель переключаемым</t>
  </si>
  <si>
    <t>R1 -выбирается из условия минимально</t>
  </si>
  <si>
    <t>возможного по нагрузочной способности источника сигнала.</t>
  </si>
  <si>
    <t>желаемого выходного сопротивления делителя</t>
  </si>
  <si>
    <t>R2 -подбираем по максимальн значению для</t>
  </si>
  <si>
    <t>(в моем случае ~10K)</t>
  </si>
  <si>
    <t>R1 -входной последовательно (Ом)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</si>
</sst>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#,##0.000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7"/>
      <name val="Arial Cyr"/>
      <family val="0"/>
    </font>
    <font>
      <b/>
      <sz val="10"/>
      <color indexed="10"/>
      <name val="Arial Cyr"/>
      <family val="0"/>
    </font>
    <font>
      <sz val="9.25"/>
      <name val="Arial Cyr"/>
      <family val="0"/>
    </font>
    <font>
      <b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168" fontId="0" fillId="3" borderId="0" xfId="0" applyNumberFormat="1" applyFill="1" applyAlignment="1">
      <alignment/>
    </xf>
    <xf numFmtId="168" fontId="0" fillId="0" borderId="0" xfId="0" applyNumberFormat="1" applyAlignment="1">
      <alignment/>
    </xf>
    <xf numFmtId="1" fontId="1" fillId="4" borderId="0" xfId="0" applyNumberFormat="1" applyFont="1" applyFill="1" applyAlignment="1">
      <alignment/>
    </xf>
    <xf numFmtId="168" fontId="4" fillId="5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4" fontId="0" fillId="2" borderId="0" xfId="0" applyNumberFormat="1" applyFill="1" applyAlignment="1">
      <alignment/>
    </xf>
    <xf numFmtId="168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Ослабление в dB (по напряжению)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'L-attenuator'!$F$1:$F$24</c:f>
              <c:numCache/>
            </c:numRef>
          </c:val>
          <c:smooth val="0"/>
        </c:ser>
        <c:marker val="1"/>
        <c:axId val="29964691"/>
        <c:axId val="1246764"/>
      </c:lineChart>
      <c:catAx>
        <c:axId val="29964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N ступени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6764"/>
        <c:crosses val="autoZero"/>
        <c:auto val="1"/>
        <c:lblOffset val="100"/>
        <c:noMultiLvlLbl val="0"/>
      </c:catAx>
      <c:valAx>
        <c:axId val="1246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64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Ослабление "в разы" Vвх / Vвых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'L-attenuator'!$E$1:$E$24</c:f>
              <c:numCache/>
            </c:numRef>
          </c:val>
          <c:smooth val="0"/>
        </c:ser>
        <c:marker val="1"/>
        <c:axId val="11220877"/>
        <c:axId val="33879030"/>
      </c:lineChart>
      <c:catAx>
        <c:axId val="1122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N ступени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79030"/>
        <c:crosses val="autoZero"/>
        <c:auto val="1"/>
        <c:lblOffset val="100"/>
        <c:noMultiLvlLbl val="0"/>
      </c:catAx>
      <c:valAx>
        <c:axId val="33879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20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66675</xdr:rowOff>
    </xdr:from>
    <xdr:to>
      <xdr:col>6</xdr:col>
      <xdr:colOff>685800</xdr:colOff>
      <xdr:row>42</xdr:row>
      <xdr:rowOff>123825</xdr:rowOff>
    </xdr:to>
    <xdr:graphicFrame>
      <xdr:nvGraphicFramePr>
        <xdr:cNvPr id="1" name="Chart 33"/>
        <xdr:cNvGraphicFramePr/>
      </xdr:nvGraphicFramePr>
      <xdr:xfrm>
        <a:off x="123825" y="4619625"/>
        <a:ext cx="55054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26</xdr:row>
      <xdr:rowOff>66675</xdr:rowOff>
    </xdr:from>
    <xdr:to>
      <xdr:col>13</xdr:col>
      <xdr:colOff>571500</xdr:colOff>
      <xdr:row>42</xdr:row>
      <xdr:rowOff>123825</xdr:rowOff>
    </xdr:to>
    <xdr:graphicFrame>
      <xdr:nvGraphicFramePr>
        <xdr:cNvPr id="2" name="Chart 36"/>
        <xdr:cNvGraphicFramePr/>
      </xdr:nvGraphicFramePr>
      <xdr:xfrm>
        <a:off x="5810250" y="4619625"/>
        <a:ext cx="48387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11.125" style="1" customWidth="1"/>
    <col min="2" max="2" width="8.25390625" style="0" customWidth="1"/>
    <col min="3" max="3" width="11.125" style="1" customWidth="1"/>
    <col min="5" max="5" width="12.75390625" style="0" customWidth="1"/>
    <col min="6" max="6" width="12.625" style="0" customWidth="1"/>
    <col min="7" max="7" width="11.375" style="0" customWidth="1"/>
    <col min="8" max="8" width="14.00390625" style="0" customWidth="1"/>
    <col min="9" max="9" width="6.00390625" style="0" customWidth="1"/>
  </cols>
  <sheetData>
    <row r="1" spans="1:9" ht="12.75">
      <c r="A1" s="6">
        <v>1</v>
      </c>
      <c r="B1" s="16">
        <v>1</v>
      </c>
      <c r="C1" s="6">
        <v>8.2</v>
      </c>
      <c r="D1" s="14">
        <f>(J5/(J3+H1))*H1</f>
        <v>0.002477422785416288</v>
      </c>
      <c r="E1" s="15">
        <f>D1/J5</f>
        <v>0.002477422785416288</v>
      </c>
      <c r="F1" s="17">
        <f aca="true" t="shared" si="0" ref="F1:F10">20*LOG10(E1)</f>
        <v>-52.119997448379095</v>
      </c>
      <c r="G1" s="15">
        <f aca="true" t="shared" si="1" ref="G1:G23">F2-F1</f>
        <v>1.7180269782175799</v>
      </c>
      <c r="H1" s="20">
        <f>(J4*C1)/(J4+C1)</f>
        <v>8.195799652678001</v>
      </c>
      <c r="I1" s="15"/>
    </row>
    <row r="2" spans="1:10" ht="12.75">
      <c r="A2" s="6">
        <v>1.1</v>
      </c>
      <c r="B2" s="16">
        <v>2</v>
      </c>
      <c r="C2" s="6">
        <v>10</v>
      </c>
      <c r="D2" s="14">
        <f>(J5/(J3+H2))*H2</f>
        <v>0.0030192666956013058</v>
      </c>
      <c r="E2" s="15">
        <f>D2/J5</f>
        <v>0.0030192666956013058</v>
      </c>
      <c r="F2" s="17">
        <f t="shared" si="0"/>
        <v>-50.401970470161515</v>
      </c>
      <c r="G2" s="15">
        <f t="shared" si="1"/>
        <v>2.2693820486966203</v>
      </c>
      <c r="H2" s="20">
        <f>(J4*C2)/(J4+C2)</f>
        <v>9.993753903810118</v>
      </c>
      <c r="I2" s="15"/>
      <c r="J2" s="22" t="s">
        <v>5</v>
      </c>
    </row>
    <row r="3" spans="1:13" ht="12.75">
      <c r="A3" s="6">
        <v>1.2</v>
      </c>
      <c r="B3" s="16">
        <v>3</v>
      </c>
      <c r="C3" s="6">
        <v>13</v>
      </c>
      <c r="D3" s="14">
        <f>(J5/(J3+H3))*H3</f>
        <v>0.003920762889979247</v>
      </c>
      <c r="E3" s="15">
        <f>D3/J5</f>
        <v>0.003920762889979247</v>
      </c>
      <c r="F3" s="17">
        <f t="shared" si="0"/>
        <v>-48.132588421464895</v>
      </c>
      <c r="G3" s="15">
        <f t="shared" si="1"/>
        <v>2.8107977075618678</v>
      </c>
      <c r="H3" s="20">
        <f>(J4*C3)/(J4+C3)</f>
        <v>12.989446075064011</v>
      </c>
      <c r="I3" s="15"/>
      <c r="J3" s="9">
        <v>3300</v>
      </c>
      <c r="K3" s="8" t="s">
        <v>16</v>
      </c>
      <c r="L3" s="7"/>
      <c r="M3" s="6"/>
    </row>
    <row r="4" spans="1:13" ht="12.75">
      <c r="A4" s="6">
        <v>1.3</v>
      </c>
      <c r="B4" s="16">
        <v>4</v>
      </c>
      <c r="C4" s="6">
        <v>18</v>
      </c>
      <c r="D4" s="14">
        <f>(J5/(J3+H4))*H4</f>
        <v>0.005418891610878425</v>
      </c>
      <c r="E4" s="15">
        <f>D4/J5</f>
        <v>0.005418891610878425</v>
      </c>
      <c r="F4" s="17">
        <f t="shared" si="0"/>
        <v>-45.32179071390303</v>
      </c>
      <c r="G4" s="15">
        <f t="shared" si="1"/>
        <v>2.4798701039214137</v>
      </c>
      <c r="H4" s="20">
        <f>(J4*C4)/(J4+C4)</f>
        <v>17.979772755649893</v>
      </c>
      <c r="I4" s="19"/>
      <c r="J4" s="9">
        <v>16000</v>
      </c>
      <c r="K4" s="8" t="s">
        <v>10</v>
      </c>
      <c r="L4" s="7"/>
      <c r="M4" s="6"/>
    </row>
    <row r="5" spans="1:13" ht="12.75">
      <c r="A5" s="6">
        <v>1.5</v>
      </c>
      <c r="B5" s="16">
        <v>5</v>
      </c>
      <c r="C5" s="6">
        <v>24</v>
      </c>
      <c r="D5" s="14">
        <f>(J5/(J3+H5))*H5</f>
        <v>0.007209480466813861</v>
      </c>
      <c r="E5" s="15">
        <f>D5/J5</f>
        <v>0.007209480466813861</v>
      </c>
      <c r="F5" s="17">
        <f t="shared" si="0"/>
        <v>-42.841920609981614</v>
      </c>
      <c r="G5" s="15">
        <f t="shared" si="1"/>
        <v>1.9193366880401612</v>
      </c>
      <c r="H5" s="20">
        <f>(J4*C5)/(J4+C5)</f>
        <v>23.96405391912132</v>
      </c>
      <c r="I5" s="15"/>
      <c r="J5" s="10">
        <v>1</v>
      </c>
      <c r="K5" s="11" t="s">
        <v>2</v>
      </c>
      <c r="L5" s="12"/>
      <c r="M5" s="13"/>
    </row>
    <row r="6" spans="1:9" ht="12.75">
      <c r="A6" s="6">
        <v>1.6</v>
      </c>
      <c r="B6" s="16">
        <v>6</v>
      </c>
      <c r="C6" s="6">
        <v>30</v>
      </c>
      <c r="D6" s="14">
        <f>(J5/(J3+H6))*H6</f>
        <v>0.00899230034283145</v>
      </c>
      <c r="E6" s="15">
        <f>D6/J5</f>
        <v>0.00899230034283145</v>
      </c>
      <c r="F6" s="17">
        <f t="shared" si="0"/>
        <v>-40.92258392194145</v>
      </c>
      <c r="G6" s="15">
        <f t="shared" si="1"/>
        <v>2.2506482792573195</v>
      </c>
      <c r="H6" s="20">
        <f>(J4*C6)/(J4+C6)</f>
        <v>29.94385527136619</v>
      </c>
      <c r="I6" s="15"/>
    </row>
    <row r="7" spans="1:12" ht="12.75">
      <c r="A7" s="6">
        <v>1.8</v>
      </c>
      <c r="B7" s="16">
        <v>7</v>
      </c>
      <c r="C7" s="6">
        <v>39</v>
      </c>
      <c r="D7" s="14">
        <f>(J5/(J3+H7))*H7</f>
        <v>0.011652073564918297</v>
      </c>
      <c r="E7" s="15">
        <f>D7/J5</f>
        <v>0.011652073564918297</v>
      </c>
      <c r="F7" s="17">
        <f t="shared" si="0"/>
        <v>-38.67193564268413</v>
      </c>
      <c r="G7" s="15">
        <f t="shared" si="1"/>
        <v>2.292628404225745</v>
      </c>
      <c r="H7" s="20">
        <f>(J4*C7)/(J4+C7)</f>
        <v>38.90516865141218</v>
      </c>
      <c r="I7" s="15"/>
      <c r="J7" s="18"/>
      <c r="L7" s="3"/>
    </row>
    <row r="8" spans="1:10" ht="12.75">
      <c r="A8" s="6">
        <v>2</v>
      </c>
      <c r="B8" s="16">
        <v>8</v>
      </c>
      <c r="C8" s="6">
        <v>51</v>
      </c>
      <c r="D8" s="14">
        <f>(J5/(J3+H8))*H8</f>
        <v>0.015171713678527005</v>
      </c>
      <c r="E8" s="15">
        <f>D8/J5</f>
        <v>0.015171713678527005</v>
      </c>
      <c r="F8" s="17">
        <f t="shared" si="0"/>
        <v>-36.37930723845839</v>
      </c>
      <c r="G8" s="15">
        <f t="shared" si="1"/>
        <v>2.445949220832283</v>
      </c>
      <c r="H8" s="20">
        <f>(J4*C8)/(J4+C8)</f>
        <v>50.83795402155629</v>
      </c>
      <c r="I8" s="15"/>
      <c r="J8" t="s">
        <v>11</v>
      </c>
    </row>
    <row r="9" spans="1:10" ht="12.75">
      <c r="A9" s="6">
        <v>2.2</v>
      </c>
      <c r="B9" s="16">
        <v>9</v>
      </c>
      <c r="C9" s="6">
        <v>68</v>
      </c>
      <c r="D9" s="14">
        <f>(J5/(J3+H9))*H9</f>
        <v>0.020106297262734604</v>
      </c>
      <c r="E9" s="15">
        <f>D9/J5</f>
        <v>0.020106297262734604</v>
      </c>
      <c r="F9" s="17">
        <f t="shared" si="0"/>
        <v>-33.933358017626105</v>
      </c>
      <c r="G9" s="15">
        <f t="shared" si="1"/>
        <v>2.45968733994264</v>
      </c>
      <c r="H9" s="20">
        <f>(J4*C9)/(J4+C9)</f>
        <v>67.71222305202888</v>
      </c>
      <c r="I9" s="15"/>
      <c r="J9" t="s">
        <v>12</v>
      </c>
    </row>
    <row r="10" spans="1:9" ht="12.75">
      <c r="A10" s="6">
        <v>2.4</v>
      </c>
      <c r="B10" s="16">
        <v>10</v>
      </c>
      <c r="C10" s="6">
        <v>91</v>
      </c>
      <c r="D10" s="14">
        <f>(J5/(J3+H10))*H10</f>
        <v>0.026688026863991878</v>
      </c>
      <c r="E10" s="15">
        <f>D10/J5</f>
        <v>0.026688026863991878</v>
      </c>
      <c r="F10" s="17">
        <f t="shared" si="0"/>
        <v>-31.473670677683465</v>
      </c>
      <c r="G10" s="15">
        <f t="shared" si="1"/>
        <v>2.314141422443491</v>
      </c>
      <c r="H10" s="20">
        <f>(J4*C10)/(J4+C10)</f>
        <v>90.48536448946616</v>
      </c>
      <c r="I10" s="15"/>
    </row>
    <row r="11" spans="1:10" ht="12.75">
      <c r="A11" s="6">
        <v>2.7</v>
      </c>
      <c r="B11" s="16">
        <v>11</v>
      </c>
      <c r="C11" s="6">
        <v>120</v>
      </c>
      <c r="D11" s="14">
        <f>(J5/(J3+H11))*H11</f>
        <v>0.03483561942085783</v>
      </c>
      <c r="E11" s="15">
        <f>D11/J5</f>
        <v>0.03483561942085783</v>
      </c>
      <c r="F11" s="17">
        <f aca="true" t="shared" si="2" ref="F11:F18">PRODUCT(20,LOG10(E11))</f>
        <v>-29.159529255239974</v>
      </c>
      <c r="G11" s="15">
        <f t="shared" si="1"/>
        <v>1.8474299238352927</v>
      </c>
      <c r="H11" s="20">
        <f>(J4*C11)/(J4+C11)</f>
        <v>119.10669975186104</v>
      </c>
      <c r="I11" s="15"/>
      <c r="J11" t="s">
        <v>14</v>
      </c>
    </row>
    <row r="12" spans="1:10" ht="12.75">
      <c r="A12" s="6">
        <v>3</v>
      </c>
      <c r="B12" s="16">
        <v>12</v>
      </c>
      <c r="C12" s="6">
        <v>150</v>
      </c>
      <c r="D12" s="14">
        <f>(J5/(J3+H12))*H12</f>
        <v>0.04309183948289793</v>
      </c>
      <c r="E12" s="15">
        <f>D12/J5</f>
        <v>0.04309183948289793</v>
      </c>
      <c r="F12" s="17">
        <f t="shared" si="2"/>
        <v>-27.31209933140468</v>
      </c>
      <c r="G12" s="15">
        <f t="shared" si="1"/>
        <v>2.349567494114435</v>
      </c>
      <c r="H12" s="20">
        <f>(J4*C12)/(J4+C12)</f>
        <v>148.60681114551085</v>
      </c>
      <c r="I12" s="15"/>
      <c r="J12" t="s">
        <v>13</v>
      </c>
    </row>
    <row r="13" spans="1:10" ht="12.75">
      <c r="A13" s="6">
        <v>3.3</v>
      </c>
      <c r="B13" s="16">
        <v>13</v>
      </c>
      <c r="C13" s="6">
        <v>200</v>
      </c>
      <c r="D13" s="14">
        <f>(J5/(J3+H13))*H13</f>
        <v>0.05647723261560184</v>
      </c>
      <c r="E13" s="15">
        <f>D13/J5</f>
        <v>0.05647723261560184</v>
      </c>
      <c r="F13" s="17">
        <f t="shared" si="2"/>
        <v>-24.962531837290246</v>
      </c>
      <c r="G13" s="15">
        <f t="shared" si="1"/>
        <v>2.401999734624866</v>
      </c>
      <c r="H13" s="20">
        <f>(J4*C13)/(J4+C13)</f>
        <v>197.53086419753086</v>
      </c>
      <c r="I13" s="15"/>
      <c r="J13" t="s">
        <v>15</v>
      </c>
    </row>
    <row r="14" spans="1:9" ht="12.75">
      <c r="A14" s="6">
        <v>3.6</v>
      </c>
      <c r="B14" s="16">
        <v>14</v>
      </c>
      <c r="C14" s="6">
        <v>270</v>
      </c>
      <c r="D14" s="14">
        <f>(J5/(J3+H14))*H14</f>
        <v>0.07446863525883021</v>
      </c>
      <c r="E14" s="15">
        <f>D14/J5</f>
        <v>0.07446863525883021</v>
      </c>
      <c r="F14" s="17">
        <f t="shared" si="2"/>
        <v>-22.56053210266538</v>
      </c>
      <c r="G14" s="15">
        <f t="shared" si="1"/>
        <v>2.2425143246679333</v>
      </c>
      <c r="H14" s="20">
        <f>(J4*C14)/(J4+C14)</f>
        <v>265.519360786724</v>
      </c>
      <c r="I14" s="15"/>
    </row>
    <row r="15" spans="1:9" ht="12.75">
      <c r="A15" s="6">
        <v>3.9</v>
      </c>
      <c r="B15" s="16">
        <v>15</v>
      </c>
      <c r="C15" s="6">
        <v>360</v>
      </c>
      <c r="D15" s="14">
        <f>(J5/(J3+H15))*H15</f>
        <v>0.09640490058244626</v>
      </c>
      <c r="E15" s="15">
        <f>D15/J5</f>
        <v>0.09640490058244626</v>
      </c>
      <c r="F15" s="17">
        <f t="shared" si="2"/>
        <v>-20.318017777997447</v>
      </c>
      <c r="G15" s="15">
        <f t="shared" si="1"/>
        <v>2.0126318812058663</v>
      </c>
      <c r="H15" s="20">
        <f>(J4*C15)/(J4+C15)</f>
        <v>352.07823960880194</v>
      </c>
      <c r="I15" s="15"/>
    </row>
    <row r="16" spans="1:9" ht="12.75">
      <c r="A16" s="6">
        <v>4.3</v>
      </c>
      <c r="B16" s="16">
        <v>16</v>
      </c>
      <c r="C16" s="6">
        <v>470</v>
      </c>
      <c r="D16" s="14">
        <f>(J5/(J3+H16))*H16</f>
        <v>0.12154321087423832</v>
      </c>
      <c r="E16" s="15">
        <f>D16/J5</f>
        <v>0.12154321087423832</v>
      </c>
      <c r="F16" s="17">
        <f t="shared" si="2"/>
        <v>-18.30538589679158</v>
      </c>
      <c r="G16" s="15">
        <f t="shared" si="1"/>
        <v>2.008677829728665</v>
      </c>
      <c r="H16" s="20">
        <f>(J4*C16)/(J4+C16)</f>
        <v>456.5877352762599</v>
      </c>
      <c r="I16" s="15"/>
    </row>
    <row r="17" spans="1:9" ht="12.75">
      <c r="A17" s="6">
        <v>4.7</v>
      </c>
      <c r="B17" s="16">
        <v>17</v>
      </c>
      <c r="C17" s="6">
        <v>620</v>
      </c>
      <c r="D17" s="14">
        <f>(J5/(J3+H17))*H17</f>
        <v>0.15316678504153414</v>
      </c>
      <c r="E17" s="15">
        <f>D17/J5</f>
        <v>0.15316678504153414</v>
      </c>
      <c r="F17" s="17">
        <f t="shared" si="2"/>
        <v>-16.296708067062916</v>
      </c>
      <c r="G17" s="15">
        <f t="shared" si="1"/>
        <v>1.925611049274151</v>
      </c>
      <c r="H17" s="20">
        <f>(J4*C17)/(J4+C17)</f>
        <v>596.8712394705175</v>
      </c>
      <c r="I17" s="15"/>
    </row>
    <row r="18" spans="1:9" ht="12.75">
      <c r="A18" s="6">
        <v>5.1</v>
      </c>
      <c r="B18" s="16">
        <v>18</v>
      </c>
      <c r="C18" s="6">
        <v>820</v>
      </c>
      <c r="D18" s="14">
        <f>(J5/(J3+H18))*H18</f>
        <v>0.19118118497362518</v>
      </c>
      <c r="E18" s="15">
        <f>D18/J5</f>
        <v>0.19118118497362518</v>
      </c>
      <c r="F18" s="17">
        <f t="shared" si="2"/>
        <v>-14.371097017788765</v>
      </c>
      <c r="G18" s="15">
        <f t="shared" si="1"/>
        <v>1.8931953864277222</v>
      </c>
      <c r="H18" s="20">
        <f>(J4*C18)/(J4+C18)</f>
        <v>780.0237812128419</v>
      </c>
      <c r="I18" s="15"/>
    </row>
    <row r="19" spans="1:9" ht="12.75">
      <c r="A19" s="6">
        <v>5.6</v>
      </c>
      <c r="B19" s="16">
        <v>19</v>
      </c>
      <c r="C19" s="6">
        <v>1100</v>
      </c>
      <c r="D19" s="14">
        <f>(J5/(J3+H19))*H19</f>
        <v>0.23774145616641898</v>
      </c>
      <c r="E19" s="15">
        <f>D19/J5</f>
        <v>0.23774145616641898</v>
      </c>
      <c r="F19" s="17">
        <f aca="true" t="shared" si="3" ref="F19:F24">20*LOG10(E19)</f>
        <v>-12.477901631361043</v>
      </c>
      <c r="G19" s="15">
        <f t="shared" si="1"/>
        <v>2.1902675071340525</v>
      </c>
      <c r="H19" s="20">
        <f>(J4*C19)/(J4+C19)</f>
        <v>1029.2397660818713</v>
      </c>
      <c r="I19" s="15"/>
    </row>
    <row r="20" spans="1:9" ht="12.75">
      <c r="A20" s="6">
        <v>6.2</v>
      </c>
      <c r="B20" s="16">
        <v>20</v>
      </c>
      <c r="C20" s="6">
        <v>1600</v>
      </c>
      <c r="D20" s="14">
        <f>(J5/(J3+H20))*H20</f>
        <v>0.30592734225621415</v>
      </c>
      <c r="E20" s="15">
        <f>D20/J5</f>
        <v>0.30592734225621415</v>
      </c>
      <c r="F20" s="17">
        <f t="shared" si="3"/>
        <v>-10.28763412422699</v>
      </c>
      <c r="G20" s="15">
        <f t="shared" si="1"/>
        <v>2.0510327442174656</v>
      </c>
      <c r="H20" s="20">
        <f>(J4*C20)/(J4+C20)</f>
        <v>1454.5454545454545</v>
      </c>
      <c r="I20" s="15"/>
    </row>
    <row r="21" spans="1:9" ht="12.75">
      <c r="A21" s="6">
        <v>6.8</v>
      </c>
      <c r="B21" s="16">
        <v>21</v>
      </c>
      <c r="C21" s="6">
        <v>2400</v>
      </c>
      <c r="D21" s="14">
        <f>(J5/(J3+H21))*H21</f>
        <v>0.38740920096852305</v>
      </c>
      <c r="E21" s="15">
        <f>D21/J5</f>
        <v>0.38740920096852305</v>
      </c>
      <c r="F21" s="17">
        <f t="shared" si="3"/>
        <v>-8.236601380009525</v>
      </c>
      <c r="G21" s="15">
        <f t="shared" si="1"/>
        <v>1.9913449831858205</v>
      </c>
      <c r="H21" s="20">
        <f>(J4*C21)/(J4+C21)</f>
        <v>2086.9565217391305</v>
      </c>
      <c r="I21" s="15"/>
    </row>
    <row r="22" spans="1:9" ht="12.75">
      <c r="A22" s="6">
        <v>7.5</v>
      </c>
      <c r="B22" s="16">
        <v>22</v>
      </c>
      <c r="C22" s="6">
        <v>3900</v>
      </c>
      <c r="D22" s="14">
        <f>(J5/(J3+H22))*H22</f>
        <v>0.48723354415554</v>
      </c>
      <c r="E22" s="15">
        <f>D22/J5</f>
        <v>0.48723354415554</v>
      </c>
      <c r="F22" s="17">
        <f t="shared" si="3"/>
        <v>-6.245256396823704</v>
      </c>
      <c r="G22" s="15">
        <f t="shared" si="1"/>
        <v>2.115814421545661</v>
      </c>
      <c r="H22" s="20">
        <f>(J4*C22)/(J4+C22)</f>
        <v>3135.678391959799</v>
      </c>
      <c r="I22" s="15"/>
    </row>
    <row r="23" spans="1:9" ht="12.75">
      <c r="A23" s="6">
        <v>8.2</v>
      </c>
      <c r="B23" s="16">
        <v>23</v>
      </c>
      <c r="C23" s="6">
        <v>8200</v>
      </c>
      <c r="D23" s="14">
        <f>(J5/(J3+H23))*H23</f>
        <v>0.6216241826968635</v>
      </c>
      <c r="E23" s="15">
        <f>D23/J5</f>
        <v>0.6216241826968635</v>
      </c>
      <c r="F23" s="17">
        <f t="shared" si="3"/>
        <v>-4.129441975278043</v>
      </c>
      <c r="G23" s="15">
        <f t="shared" si="1"/>
        <v>1.8089159061754585</v>
      </c>
      <c r="H23" s="20">
        <f>(J4*C23)/(J4+C23)</f>
        <v>5421.487603305785</v>
      </c>
      <c r="I23" s="15"/>
    </row>
    <row r="24" spans="1:9" ht="12.75">
      <c r="A24" s="6">
        <v>9.1</v>
      </c>
      <c r="B24" s="16">
        <v>24</v>
      </c>
      <c r="C24" s="6">
        <v>33000</v>
      </c>
      <c r="D24" s="14">
        <f>(J5/(J3+H24))*H24</f>
        <v>0.7655502392344498</v>
      </c>
      <c r="E24" s="15">
        <f>D24/J5</f>
        <v>0.7655502392344498</v>
      </c>
      <c r="F24" s="17">
        <f t="shared" si="3"/>
        <v>-2.3205260691025846</v>
      </c>
      <c r="G24" s="15">
        <f>F24*(-1)</f>
        <v>2.3205260691025846</v>
      </c>
      <c r="H24" s="20">
        <f>(J4*C24)/(J4+C24)</f>
        <v>10775.510204081633</v>
      </c>
      <c r="I24" s="21"/>
    </row>
    <row r="25" spans="1:3" ht="12.75">
      <c r="A25" s="5"/>
      <c r="B25" s="2"/>
      <c r="C25" s="5">
        <f>SUM(C1:C24)</f>
        <v>53562.2</v>
      </c>
    </row>
    <row r="26" spans="1:9" ht="39.75" customHeight="1">
      <c r="A26" s="24" t="s">
        <v>7</v>
      </c>
      <c r="B26" s="23" t="s">
        <v>0</v>
      </c>
      <c r="C26" s="25" t="s">
        <v>3</v>
      </c>
      <c r="D26" s="24" t="s">
        <v>1</v>
      </c>
      <c r="E26" s="24" t="s">
        <v>8</v>
      </c>
      <c r="F26" s="24" t="s">
        <v>4</v>
      </c>
      <c r="G26" s="24" t="s">
        <v>6</v>
      </c>
      <c r="H26" s="24" t="s">
        <v>9</v>
      </c>
      <c r="I26" s="4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Eugeny</dc:creator>
  <cp:keywords/>
  <dc:description/>
  <cp:lastModifiedBy>1</cp:lastModifiedBy>
  <dcterms:created xsi:type="dcterms:W3CDTF">2006-07-14T13:19:14Z</dcterms:created>
  <dcterms:modified xsi:type="dcterms:W3CDTF">2011-03-27T07:49:07Z</dcterms:modified>
  <cp:category/>
  <cp:version/>
  <cp:contentType/>
  <cp:contentStatus/>
</cp:coreProperties>
</file>