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82" windowWidth="14264" windowHeight="85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<sst xmlns="http://schemas.openxmlformats.org/spreadsheetml/2006/main" count="82" uniqueCount="58">
  <si>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http://www.vegalab.ru/forum/showthread.php?t=9190&amp;page=2</t>
  </si>
  <si>
    <t>фото листочка с рукописным текстом</t>
  </si>
  <si>
    <t>a</t>
  </si>
  <si>
    <t>b</t>
  </si>
  <si>
    <t>c</t>
  </si>
  <si>
    <t>cm2</t>
  </si>
  <si>
    <t>mm</t>
  </si>
  <si>
    <t>Sст</t>
  </si>
  <si>
    <t>Sок</t>
  </si>
  <si>
    <t>высота</t>
  </si>
  <si>
    <t>толщина кольца</t>
  </si>
  <si>
    <t>d- малый диаметр</t>
  </si>
  <si>
    <t>D</t>
  </si>
  <si>
    <t>D- большой диаметр</t>
  </si>
  <si>
    <t>Bmax</t>
  </si>
  <si>
    <t>Тл</t>
  </si>
  <si>
    <t>I</t>
  </si>
  <si>
    <t>A/mm2</t>
  </si>
  <si>
    <t>Kок</t>
  </si>
  <si>
    <t>0,26-0,27</t>
  </si>
  <si>
    <t>Kст</t>
  </si>
  <si>
    <t>0,85-0,88</t>
  </si>
  <si>
    <t>Pвых</t>
  </si>
  <si>
    <t>Вт</t>
  </si>
  <si>
    <t>=(Bmax * I * Kок * Kст * Sст * Sок) / 0,901</t>
  </si>
  <si>
    <t>n</t>
  </si>
  <si>
    <t>cos</t>
  </si>
  <si>
    <t>I1</t>
  </si>
  <si>
    <t>=Pвых / (U1 * n * cos)</t>
  </si>
  <si>
    <t>A</t>
  </si>
  <si>
    <t>U1</t>
  </si>
  <si>
    <t>В</t>
  </si>
  <si>
    <t>I2</t>
  </si>
  <si>
    <t>=Pвых / (U2 * n * cos)</t>
  </si>
  <si>
    <t>U2</t>
  </si>
  <si>
    <t>B</t>
  </si>
  <si>
    <t>S1</t>
  </si>
  <si>
    <t>mm2</t>
  </si>
  <si>
    <t>S2</t>
  </si>
  <si>
    <t>d1</t>
  </si>
  <si>
    <t>W1</t>
  </si>
  <si>
    <t>http://irls.narod.ru/trls/ts/trans1.htm</t>
  </si>
  <si>
    <t>- методика (2-я ссылка из 3)</t>
  </si>
  <si>
    <t>aU</t>
  </si>
  <si>
    <t>витков</t>
  </si>
  <si>
    <t>W2</t>
  </si>
  <si>
    <t>первичка</t>
  </si>
  <si>
    <t>вторичка</t>
  </si>
  <si>
    <t>относительная величина полного падения напряжения в обмотках ( 125-250Вт = 3,5; &gt; 250 Вт = 2,5)</t>
  </si>
  <si>
    <t xml:space="preserve">Намотка тора. Как и чем? </t>
  </si>
  <si>
    <t>d2</t>
  </si>
  <si>
    <t>!!! Обычно не более 1,2 - чтобы не было просадки напряжений под нагрузкой (некоторые требуют 0,8 !)</t>
  </si>
  <si>
    <t>слоев</t>
  </si>
  <si>
    <t>по средней</t>
  </si>
  <si>
    <t>L1mid</t>
  </si>
  <si>
    <t>L2mid</t>
  </si>
  <si>
    <t>по внутренней</t>
  </si>
  <si>
    <t>по внешней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</si>
</sst>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7">
      <selection activeCell="E14" sqref="E14"/>
    </sheetView>
  </sheetViews>
  <sheetFormatPr defaultColWidth="9.00390625" defaultRowHeight="12.75"/>
  <sheetData>
    <row r="1" ht="12.75">
      <c r="A1" t="s">
        <v>0</v>
      </c>
    </row>
    <row r="2" ht="12.75">
      <c r="B2" t="s">
        <v>49</v>
      </c>
    </row>
    <row r="3" ht="12.75">
      <c r="B3" t="s">
        <v>1</v>
      </c>
    </row>
    <row r="4" spans="2:6" ht="12.75">
      <c r="B4" t="s">
        <v>41</v>
      </c>
      <c r="F4" s="1" t="s">
        <v>42</v>
      </c>
    </row>
    <row r="5" ht="12.75">
      <c r="F5" s="1"/>
    </row>
    <row r="6" spans="1:4" ht="12.75">
      <c r="A6" s="3" t="s">
        <v>2</v>
      </c>
      <c r="B6" s="3">
        <v>20</v>
      </c>
      <c r="C6" s="3" t="s">
        <v>6</v>
      </c>
      <c r="D6" t="s">
        <v>10</v>
      </c>
    </row>
    <row r="7" spans="1:4" ht="12.75">
      <c r="A7" s="3" t="s">
        <v>3</v>
      </c>
      <c r="B7" s="3">
        <v>40</v>
      </c>
      <c r="C7" s="3" t="s">
        <v>6</v>
      </c>
      <c r="D7" t="s">
        <v>9</v>
      </c>
    </row>
    <row r="8" spans="1:4" ht="12.75">
      <c r="A8" s="3" t="s">
        <v>4</v>
      </c>
      <c r="B8" s="3">
        <v>55</v>
      </c>
      <c r="C8" s="3" t="s">
        <v>6</v>
      </c>
      <c r="D8" t="s">
        <v>11</v>
      </c>
    </row>
    <row r="9" spans="1:4" ht="12.75">
      <c r="A9" t="s">
        <v>12</v>
      </c>
      <c r="B9">
        <v>95</v>
      </c>
      <c r="C9" t="s">
        <v>6</v>
      </c>
      <c r="D9" t="s">
        <v>13</v>
      </c>
    </row>
    <row r="10" spans="1:3" ht="12.75">
      <c r="A10" t="s">
        <v>8</v>
      </c>
      <c r="B10" s="7">
        <f>PI()*POWER(B8,2)/4/100</f>
        <v>23.75829444277281</v>
      </c>
      <c r="C10" t="s">
        <v>5</v>
      </c>
    </row>
    <row r="11" spans="1:3" ht="12.75">
      <c r="A11" t="s">
        <v>7</v>
      </c>
      <c r="B11" s="7">
        <f>B6*B7/100</f>
        <v>8</v>
      </c>
      <c r="C11" t="s">
        <v>5</v>
      </c>
    </row>
    <row r="12" spans="1:4" ht="12.75">
      <c r="A12" s="3" t="s">
        <v>14</v>
      </c>
      <c r="B12" s="9">
        <v>1.14</v>
      </c>
      <c r="C12" s="10" t="s">
        <v>15</v>
      </c>
      <c r="D12" t="s">
        <v>51</v>
      </c>
    </row>
    <row r="13" spans="1:3" ht="12.75">
      <c r="A13" t="s">
        <v>30</v>
      </c>
      <c r="B13">
        <v>220</v>
      </c>
      <c r="C13" t="s">
        <v>31</v>
      </c>
    </row>
    <row r="14" spans="1:3" ht="12.75">
      <c r="A14" s="3" t="s">
        <v>34</v>
      </c>
      <c r="B14" s="3">
        <v>48</v>
      </c>
      <c r="C14" s="3" t="s">
        <v>35</v>
      </c>
    </row>
    <row r="15" spans="1:3" ht="12.75">
      <c r="A15" t="s">
        <v>16</v>
      </c>
      <c r="B15">
        <v>3.5</v>
      </c>
      <c r="C15" t="s">
        <v>17</v>
      </c>
    </row>
    <row r="16" spans="1:4" ht="12.75">
      <c r="A16" t="s">
        <v>18</v>
      </c>
      <c r="B16">
        <v>0.27</v>
      </c>
      <c r="D16" t="s">
        <v>19</v>
      </c>
    </row>
    <row r="17" spans="1:4" ht="12.75">
      <c r="A17" t="s">
        <v>20</v>
      </c>
      <c r="B17">
        <v>0.87</v>
      </c>
      <c r="D17" t="s">
        <v>21</v>
      </c>
    </row>
    <row r="18" spans="1:4" ht="13.5">
      <c r="A18" s="2" t="s">
        <v>22</v>
      </c>
      <c r="B18" s="11">
        <f>(B12*B15*B16*B17*B11*B10)/0.901</f>
        <v>197.71352030884134</v>
      </c>
      <c r="C18" s="2" t="s">
        <v>23</v>
      </c>
      <c r="D18" s="1" t="s">
        <v>24</v>
      </c>
    </row>
    <row r="19" spans="1:2" ht="12.75">
      <c r="A19" t="s">
        <v>25</v>
      </c>
      <c r="B19">
        <v>0.95</v>
      </c>
    </row>
    <row r="20" spans="1:2" ht="12.75">
      <c r="A20" t="s">
        <v>26</v>
      </c>
      <c r="B20">
        <v>0.93</v>
      </c>
    </row>
    <row r="21" spans="1:4" ht="13.5">
      <c r="A21" s="2" t="s">
        <v>27</v>
      </c>
      <c r="B21" s="12">
        <f>ROUND(B18/(B13*B19*B20),2)</f>
        <v>1.02</v>
      </c>
      <c r="C21" s="2" t="s">
        <v>29</v>
      </c>
      <c r="D21" s="1" t="s">
        <v>28</v>
      </c>
    </row>
    <row r="22" spans="1:4" ht="13.5">
      <c r="A22" s="2" t="s">
        <v>32</v>
      </c>
      <c r="B22" s="6">
        <f>ROUND(B18/(B14*B19*B20),2)</f>
        <v>4.66</v>
      </c>
      <c r="C22" s="2" t="s">
        <v>29</v>
      </c>
      <c r="D22" s="1" t="s">
        <v>33</v>
      </c>
    </row>
    <row r="23" spans="1:3" ht="12.75">
      <c r="A23" t="s">
        <v>36</v>
      </c>
      <c r="B23" s="5">
        <f>B21/B15</f>
        <v>0.2914285714285714</v>
      </c>
      <c r="C23" t="s">
        <v>37</v>
      </c>
    </row>
    <row r="24" spans="1:3" ht="12.75">
      <c r="A24" t="s">
        <v>38</v>
      </c>
      <c r="B24" s="5">
        <f>B22/B15</f>
        <v>1.3314285714285714</v>
      </c>
      <c r="C24" t="s">
        <v>37</v>
      </c>
    </row>
    <row r="25" spans="1:3" ht="13.5">
      <c r="A25" s="2" t="s">
        <v>39</v>
      </c>
      <c r="B25" s="6">
        <f>ROUND(1.13*SQRT(B23),2)</f>
        <v>0.61</v>
      </c>
      <c r="C25" s="2" t="s">
        <v>6</v>
      </c>
    </row>
    <row r="26" spans="1:3" ht="13.5">
      <c r="A26" s="2" t="s">
        <v>50</v>
      </c>
      <c r="B26" s="6">
        <f>ROUND(1.13*SQRT(B24),2)</f>
        <v>1.3</v>
      </c>
      <c r="C26" s="2" t="s">
        <v>6</v>
      </c>
    </row>
    <row r="27" spans="1:4" ht="12.75">
      <c r="A27" s="8" t="s">
        <v>43</v>
      </c>
      <c r="B27" s="8">
        <v>3.5</v>
      </c>
      <c r="C27" s="8"/>
      <c r="D27" t="s">
        <v>48</v>
      </c>
    </row>
    <row r="28" spans="1:4" ht="13.5">
      <c r="A28" s="2" t="s">
        <v>40</v>
      </c>
      <c r="B28" s="4">
        <f>45*((B13*(1-B27/100))/(B12*B11))</f>
        <v>1047.532894736842</v>
      </c>
      <c r="C28" s="2" t="s">
        <v>44</v>
      </c>
      <c r="D28" t="s">
        <v>46</v>
      </c>
    </row>
    <row r="29" spans="1:4" ht="13.5">
      <c r="A29" s="2" t="s">
        <v>45</v>
      </c>
      <c r="B29" s="13">
        <f>45*((B14*(1-B27/100))/(B12*B11))</f>
        <v>228.5526315789474</v>
      </c>
      <c r="C29" s="2" t="s">
        <v>44</v>
      </c>
      <c r="D29" t="s">
        <v>47</v>
      </c>
    </row>
    <row r="30" spans="1:6" ht="13.5">
      <c r="A30" s="2" t="s">
        <v>54</v>
      </c>
      <c r="B30" s="11">
        <f>B28/(PI()*(B8+B6)/B25)</f>
        <v>2.711979288846016</v>
      </c>
      <c r="C30" s="2" t="s">
        <v>52</v>
      </c>
      <c r="D30" t="s">
        <v>46</v>
      </c>
      <c r="E30" s="15" t="s">
        <v>53</v>
      </c>
      <c r="F30" s="15"/>
    </row>
    <row r="31" spans="1:6" ht="13.5">
      <c r="A31" s="2" t="s">
        <v>55</v>
      </c>
      <c r="B31" s="11">
        <f>B29/(PI()*(B8+B6)/B26)</f>
        <v>1.2610097438449437</v>
      </c>
      <c r="C31" s="2" t="s">
        <v>52</v>
      </c>
      <c r="D31" t="s">
        <v>47</v>
      </c>
      <c r="E31" s="15"/>
      <c r="F31" s="15"/>
    </row>
    <row r="32" spans="1:6" ht="5.25" customHeight="1">
      <c r="A32" s="2"/>
      <c r="B32" s="11"/>
      <c r="C32" s="2"/>
      <c r="E32" s="14"/>
      <c r="F32" s="14"/>
    </row>
    <row r="33" spans="1:6" ht="13.5">
      <c r="A33" s="2" t="s">
        <v>54</v>
      </c>
      <c r="B33" s="11">
        <f>B28/((PI()*B8)/B25)</f>
        <v>3.6981535756991124</v>
      </c>
      <c r="C33" s="2" t="s">
        <v>52</v>
      </c>
      <c r="D33" t="s">
        <v>46</v>
      </c>
      <c r="E33" s="15" t="s">
        <v>56</v>
      </c>
      <c r="F33" s="15"/>
    </row>
    <row r="34" spans="1:6" ht="13.5">
      <c r="A34" s="2" t="s">
        <v>55</v>
      </c>
      <c r="B34" s="11">
        <f>B29/((PI()*B8)/B26)</f>
        <v>1.719558741606741</v>
      </c>
      <c r="C34" s="2" t="s">
        <v>52</v>
      </c>
      <c r="D34" t="s">
        <v>47</v>
      </c>
      <c r="E34" s="15"/>
      <c r="F34" s="15"/>
    </row>
    <row r="35" spans="1:6" ht="4.5" customHeight="1">
      <c r="A35" s="2"/>
      <c r="B35" s="11"/>
      <c r="C35" s="2"/>
      <c r="E35" s="14"/>
      <c r="F35" s="14"/>
    </row>
    <row r="36" spans="1:6" ht="13.5">
      <c r="A36" s="2" t="s">
        <v>54</v>
      </c>
      <c r="B36" s="11">
        <f>B28/((PI()*B9)/B25)</f>
        <v>2.1410362806679073</v>
      </c>
      <c r="C36" s="2" t="s">
        <v>52</v>
      </c>
      <c r="D36" t="s">
        <v>46</v>
      </c>
      <c r="E36" s="15" t="s">
        <v>57</v>
      </c>
      <c r="F36" s="15"/>
    </row>
    <row r="37" spans="1:6" ht="13.5">
      <c r="A37" s="2" t="s">
        <v>55</v>
      </c>
      <c r="B37" s="11">
        <f>B29/((PI()*B9)/B26)</f>
        <v>0.9955340082986396</v>
      </c>
      <c r="C37" s="2" t="s">
        <v>52</v>
      </c>
      <c r="D37" t="s">
        <v>47</v>
      </c>
      <c r="E37" s="15"/>
      <c r="F37" s="15"/>
    </row>
  </sheetData>
  <sheetProtection/>
  <mergeCells count="3">
    <mergeCell ref="E30:F31"/>
    <mergeCell ref="E33:F34"/>
    <mergeCell ref="E36:F3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СФ ИНЭК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Лычев </dc:creator>
  <cp:keywords/>
  <dc:description/>
  <cp:lastModifiedBy>Джейн-Маратик</cp:lastModifiedBy>
  <dcterms:created xsi:type="dcterms:W3CDTF">2006-11-02T10:18:28Z</dcterms:created>
  <dcterms:modified xsi:type="dcterms:W3CDTF">2009-04-04T17:49:42Z</dcterms:modified>
  <cp:category/>
  <cp:version/>
  <cp:contentType/>
  <cp:contentStatus/>
</cp:coreProperties>
</file>