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65" activeTab="0"/>
  </bookViews>
  <sheets>
    <sheet name="ENOB_CALC" sheetId="1" r:id="rId1"/>
    <sheet name="DAC_ENOB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A. G.</author>
  </authors>
  <commentList>
    <comment ref="B1" authorId="0">
      <text>
        <r>
          <rPr>
            <sz val="8"/>
            <rFont val="Tahoma"/>
            <family val="0"/>
          </rPr>
          <t xml:space="preserve">Введите разрешение ЦАП, бит.
</t>
        </r>
      </text>
    </comment>
    <comment ref="B2" authorId="0">
      <text>
        <r>
          <rPr>
            <sz val="8"/>
            <rFont val="Tahoma"/>
            <family val="0"/>
          </rPr>
          <t xml:space="preserve">Ввдедите значение  параметра THD+N, -dB.
</t>
        </r>
      </text>
    </comment>
  </commentList>
</comments>
</file>

<file path=xl/sharedStrings.xml><?xml version="1.0" encoding="utf-8"?>
<sst xmlns="http://schemas.openxmlformats.org/spreadsheetml/2006/main" count="119" uniqueCount="78">
  <si>
    <t>N</t>
  </si>
  <si>
    <t>бит</t>
  </si>
  <si>
    <t>Разрешение ЦАП</t>
  </si>
  <si>
    <t>THD_N_QN</t>
  </si>
  <si>
    <t>dB</t>
  </si>
  <si>
    <t>Расчет эффективного разрешения данного ЦАП</t>
  </si>
  <si>
    <t>FSR</t>
  </si>
  <si>
    <t>LSB</t>
  </si>
  <si>
    <t>FSR rms</t>
  </si>
  <si>
    <t>Число, отвечающее эфф. значению входного сигнала максимальной амплитуды, FSR*(2^0.5)/2</t>
  </si>
  <si>
    <t>THD_N_QNrms</t>
  </si>
  <si>
    <t>Число, отвечающее эфф. значению всех искажений выходного сигнала данного ЦАП, THD_N_QN*FSRrms</t>
  </si>
  <si>
    <t>ENOB</t>
  </si>
  <si>
    <t>Эффективное разрешение данного ЦАП, Log10(2/(2^0.5)*QNrms/THD_N_QNrms*FSRrms)/Log10(2)+1</t>
  </si>
  <si>
    <t>Расчет приведенного к 16-ти битному сигналу эффективного разрешения и искажений данного ЦАП</t>
  </si>
  <si>
    <t>Dqn (0.5 - (-0.5))^2 / 12</t>
  </si>
  <si>
    <t>Дисперсия шума квантования сигнала при алгоритме оцифровки "до ближайшего целого", (0.5-(-0.5))^2/12</t>
  </si>
  <si>
    <t>QNrms</t>
  </si>
  <si>
    <t>Число, отвечающее эфф. значению шума квантования входного сигнала, (Dqn)^0.5</t>
  </si>
  <si>
    <t>THD theoretical</t>
  </si>
  <si>
    <t>Справочно: Теоретически достижимый при разрешении данного ЦАП коэфф. искажений, QNrms/FSRrms</t>
  </si>
  <si>
    <t>LSBcd</t>
  </si>
  <si>
    <t>LSB original</t>
  </si>
  <si>
    <t>Число, в разрядности данного ЦАП соответствующее единице младшего разряда 16-ти битного сигнала, 2^(N-16)</t>
  </si>
  <si>
    <t>Dqncd</t>
  </si>
  <si>
    <t>Дисперсия шума квантования 16-ти битного сигнала, приведенная к разрядности данного ЦАП, (0.5-(-0.5)*LSBcd)^2/12</t>
  </si>
  <si>
    <t>QNcd_rms</t>
  </si>
  <si>
    <t>Число, отвечающее эфф. значению шума квантования 16-ти битного сигнала в разрядности данного ЦАП, (Dqncd)^0.5</t>
  </si>
  <si>
    <t>THD_N_QN_QNcd_rms</t>
  </si>
  <si>
    <t>Число, отвечающее эфф. значению всех искажений выходного сигнала данного ЦАП с учетом шума квантования 16-ти битного сигнала, ((THD_N_QN*FSRrms)^2+Dqncd)^0.5</t>
  </si>
  <si>
    <t>THD_N_QN_QNcd_cd</t>
  </si>
  <si>
    <t>Приведенный к 16-ти битному сигналу коэффициент искажений данного ЦАП, THD_N_QN_QNcd_rms/FSRrms</t>
  </si>
  <si>
    <t>ENOBcd</t>
  </si>
  <si>
    <t>Приведенное к 16-ти битному сигналу эффективное разрешение данного ЦАП, Log10(2/(2^0.5)*QNrms/THD_N_QN_QNcd_rms*FSRrms)/Log10(2)+1</t>
  </si>
  <si>
    <t>Число, отвечающее максимальной амплитуде входного сигнала, (2^N)/2, где N - разрешение ЦАП</t>
  </si>
  <si>
    <t>Model</t>
  </si>
  <si>
    <t>PCM1794</t>
  </si>
  <si>
    <t>SM5865</t>
  </si>
  <si>
    <t>AD1955</t>
  </si>
  <si>
    <t>THD + N</t>
  </si>
  <si>
    <t>ENOB CD</t>
  </si>
  <si>
    <t>PCM1710</t>
  </si>
  <si>
    <t>Res</t>
  </si>
  <si>
    <t>min</t>
  </si>
  <si>
    <t>typ</t>
  </si>
  <si>
    <t>max</t>
  </si>
  <si>
    <t>PCM63-P</t>
  </si>
  <si>
    <t>PCM63-PJ</t>
  </si>
  <si>
    <t>PCM63-PK</t>
  </si>
  <si>
    <t>PCM56-PK</t>
  </si>
  <si>
    <t>PCM56-PJ</t>
  </si>
  <si>
    <t>PCM56-PL</t>
  </si>
  <si>
    <t>PCM56-P,U</t>
  </si>
  <si>
    <t>PCM69-AP,U,AU</t>
  </si>
  <si>
    <t>PCM69-PJ,APJ,AUJ</t>
  </si>
  <si>
    <t>PCM69-PK,APK,UK,AUK</t>
  </si>
  <si>
    <t>PCM1704-U</t>
  </si>
  <si>
    <t>PCM1704-UJ</t>
  </si>
  <si>
    <t>PCM1704-UK</t>
  </si>
  <si>
    <t>AD1862-N</t>
  </si>
  <si>
    <t>AD1862NJ</t>
  </si>
  <si>
    <t>AD1865-N,R</t>
  </si>
  <si>
    <t>AD1865-NJ,RJ</t>
  </si>
  <si>
    <t>AD1853</t>
  </si>
  <si>
    <t>PCM1702-P,U</t>
  </si>
  <si>
    <t>PCM1702-PJ,UJ</t>
  </si>
  <si>
    <t>PCM1702-PK,UK</t>
  </si>
  <si>
    <t>CS4392</t>
  </si>
  <si>
    <t>CS4398</t>
  </si>
  <si>
    <t>AK4396</t>
  </si>
  <si>
    <t>DR</t>
  </si>
  <si>
    <t>DRcd</t>
  </si>
  <si>
    <t>Реальный динамический диапазон данного ЦАП (по уровню 1% искажений) на сигнале разрешения ЦАП</t>
  </si>
  <si>
    <t>Реальный динамический диапазон данного ЦАП (по уровню 1% искажений) на сигнале CDDA</t>
  </si>
  <si>
    <t>Type</t>
  </si>
  <si>
    <t>ds</t>
  </si>
  <si>
    <t>mb</t>
  </si>
  <si>
    <t>THD+N - паспортный коэффициент нелинейных искажений с учетом шума ЦАП и шума квантования сигнала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</si>
</sst>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000000000"/>
    <numFmt numFmtId="166" formatCode="0.000000000000"/>
    <numFmt numFmtId="167" formatCode="#,##0.000000000000000000"/>
    <numFmt numFmtId="168" formatCode="0.0000000000%"/>
    <numFmt numFmtId="169" formatCode="0.00000000%"/>
    <numFmt numFmtId="170" formatCode="0.0000000000000000"/>
    <numFmt numFmtId="171" formatCode="0.0000%"/>
    <numFmt numFmtId="172" formatCode="0.000000%"/>
    <numFmt numFmtId="173" formatCode="0.000000"/>
    <numFmt numFmtId="174" formatCode="0.0000"/>
    <numFmt numFmtId="175" formatCode="0.0"/>
    <numFmt numFmtId="176" formatCode="#.0\ \b\i\t"/>
    <numFmt numFmtId="177" formatCode="0.000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 applyProtection="1">
      <alignment/>
      <protection locked="0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3" xfId="0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0.375" style="25" customWidth="1"/>
    <col min="2" max="2" width="9.625" style="25" bestFit="1" customWidth="1"/>
    <col min="3" max="3" width="4.625" style="25" bestFit="1" customWidth="1"/>
    <col min="4" max="4" width="10.25390625" style="25" bestFit="1" customWidth="1"/>
    <col min="5" max="5" width="76.125" style="25" customWidth="1"/>
    <col min="6" max="16384" width="9.125" style="25" customWidth="1"/>
  </cols>
  <sheetData>
    <row r="1" spans="1:5" ht="12.75">
      <c r="A1" s="25" t="s">
        <v>0</v>
      </c>
      <c r="B1" s="1">
        <v>18</v>
      </c>
      <c r="C1" s="25" t="s">
        <v>1</v>
      </c>
      <c r="E1" s="25" t="s">
        <v>2</v>
      </c>
    </row>
    <row r="2" spans="1:5" ht="12.75">
      <c r="A2" s="25" t="s">
        <v>3</v>
      </c>
      <c r="B2" s="1">
        <v>-107</v>
      </c>
      <c r="C2" s="25" t="s">
        <v>4</v>
      </c>
      <c r="D2" s="26">
        <f>IF(B2=0,0,10^(B2/20))</f>
        <v>4.4668359215096296E-06</v>
      </c>
      <c r="E2" s="25" t="s">
        <v>77</v>
      </c>
    </row>
    <row r="3" spans="1:5" ht="12.75">
      <c r="A3" s="27"/>
      <c r="B3" s="27"/>
      <c r="C3" s="27"/>
      <c r="D3" s="27"/>
      <c r="E3" s="27"/>
    </row>
    <row r="4" spans="1:4" ht="12.75">
      <c r="A4" s="28"/>
      <c r="B4" s="28"/>
      <c r="C4" s="28"/>
      <c r="D4" s="28"/>
    </row>
    <row r="5" spans="1:4" ht="12.75">
      <c r="A5" s="29" t="s">
        <v>5</v>
      </c>
      <c r="B5" s="28"/>
      <c r="C5" s="28"/>
      <c r="D5" s="28"/>
    </row>
    <row r="6" spans="1:4" ht="12.75">
      <c r="A6" s="28"/>
      <c r="B6" s="28"/>
      <c r="C6" s="28"/>
      <c r="D6" s="28"/>
    </row>
    <row r="7" spans="1:5" ht="12.75">
      <c r="A7" s="25" t="s">
        <v>6</v>
      </c>
      <c r="B7" s="30">
        <f>2^B1/2</f>
        <v>131072</v>
      </c>
      <c r="C7" s="25" t="s">
        <v>7</v>
      </c>
      <c r="E7" s="25" t="s">
        <v>34</v>
      </c>
    </row>
    <row r="8" spans="1:5" ht="12.75">
      <c r="A8" s="25" t="s">
        <v>8</v>
      </c>
      <c r="B8" s="30">
        <f>B7*2^0.5/2</f>
        <v>92681.90002368316</v>
      </c>
      <c r="C8" s="25" t="s">
        <v>7</v>
      </c>
      <c r="D8" s="31"/>
      <c r="E8" s="25" t="s">
        <v>9</v>
      </c>
    </row>
    <row r="10" spans="1:5" ht="12.75">
      <c r="A10" s="25" t="s">
        <v>10</v>
      </c>
      <c r="B10" s="32">
        <f>$D$2*$B$8</f>
        <v>0.41399484029955214</v>
      </c>
      <c r="C10" s="25" t="s">
        <v>7</v>
      </c>
      <c r="D10" s="33"/>
      <c r="E10" s="25" t="s">
        <v>11</v>
      </c>
    </row>
    <row r="11" spans="1:5" ht="12.75">
      <c r="A11" s="34" t="s">
        <v>12</v>
      </c>
      <c r="B11" s="32">
        <f>LOG10(B18/B10*B8*2/2^0.5)/LOG10(2)+1</f>
        <v>17.479834057286812</v>
      </c>
      <c r="C11" s="25" t="s">
        <v>1</v>
      </c>
      <c r="E11" s="25" t="s">
        <v>13</v>
      </c>
    </row>
    <row r="12" spans="1:5" ht="12.75">
      <c r="A12" s="34" t="s">
        <v>70</v>
      </c>
      <c r="B12" s="32">
        <f>20*LOG10(2^(B11-1)*2^0.5/2/B18*0.01)</f>
        <v>67.00000000000001</v>
      </c>
      <c r="C12" s="25" t="s">
        <v>4</v>
      </c>
      <c r="E12" s="25" t="s">
        <v>72</v>
      </c>
    </row>
    <row r="13" spans="1:5" ht="12.75">
      <c r="A13" s="27"/>
      <c r="B13" s="35"/>
      <c r="C13" s="27"/>
      <c r="D13" s="36"/>
      <c r="E13" s="27"/>
    </row>
    <row r="14" spans="1:5" ht="12.75">
      <c r="A14" s="28"/>
      <c r="B14" s="37"/>
      <c r="C14" s="28"/>
      <c r="D14" s="38"/>
      <c r="E14" s="28"/>
    </row>
    <row r="15" ht="12.75">
      <c r="A15" s="34" t="s">
        <v>14</v>
      </c>
    </row>
    <row r="17" spans="1:5" ht="12.75">
      <c r="A17" s="25" t="s">
        <v>15</v>
      </c>
      <c r="B17" s="39">
        <f>1/12</f>
        <v>0.08333333333333333</v>
      </c>
      <c r="E17" s="25" t="s">
        <v>16</v>
      </c>
    </row>
    <row r="18" spans="1:5" ht="12.75">
      <c r="A18" s="25" t="s">
        <v>17</v>
      </c>
      <c r="B18" s="39">
        <f>B17^0.5</f>
        <v>0.28867513459481287</v>
      </c>
      <c r="C18" s="25" t="s">
        <v>7</v>
      </c>
      <c r="D18" s="33"/>
      <c r="E18" s="25" t="s">
        <v>18</v>
      </c>
    </row>
    <row r="19" spans="2:4" ht="12.75">
      <c r="B19" s="28"/>
      <c r="D19" s="33"/>
    </row>
    <row r="20" spans="1:5" ht="12.75">
      <c r="A20" s="25" t="s">
        <v>19</v>
      </c>
      <c r="B20" s="37">
        <f>20*LOG10(D20)</f>
        <v>-110.13171102959005</v>
      </c>
      <c r="C20" s="25" t="s">
        <v>4</v>
      </c>
      <c r="D20" s="26">
        <f>B18/$B$8</f>
        <v>3.1146872746571576E-06</v>
      </c>
      <c r="E20" s="25" t="s">
        <v>20</v>
      </c>
    </row>
    <row r="21" ht="12.75">
      <c r="B21" s="40"/>
    </row>
    <row r="22" spans="1:5" ht="12.75">
      <c r="A22" s="25" t="s">
        <v>21</v>
      </c>
      <c r="B22" s="25">
        <f>2^(B1-16)</f>
        <v>4</v>
      </c>
      <c r="C22" s="25" t="s">
        <v>22</v>
      </c>
      <c r="E22" s="25" t="s">
        <v>23</v>
      </c>
    </row>
    <row r="23" spans="1:5" ht="12.75">
      <c r="A23" s="25" t="s">
        <v>24</v>
      </c>
      <c r="B23" s="39">
        <f>B22^2/12</f>
        <v>1.3333333333333333</v>
      </c>
      <c r="E23" s="25" t="s">
        <v>25</v>
      </c>
    </row>
    <row r="24" spans="1:5" ht="12.75">
      <c r="A24" s="25" t="s">
        <v>26</v>
      </c>
      <c r="B24" s="39">
        <f>B23^0.5</f>
        <v>1.1547005383792515</v>
      </c>
      <c r="C24" s="25" t="s">
        <v>7</v>
      </c>
      <c r="E24" s="25" t="s">
        <v>27</v>
      </c>
    </row>
    <row r="25" spans="1:4" ht="12.75">
      <c r="A25" s="28"/>
      <c r="B25" s="28"/>
      <c r="C25" s="28"/>
      <c r="D25" s="28"/>
    </row>
    <row r="26" spans="1:5" ht="12.75">
      <c r="A26" s="25" t="s">
        <v>28</v>
      </c>
      <c r="B26" s="32">
        <f>IF(B24=B18,B10,(B10^2+B23)^0.5)</f>
        <v>1.22667235280167</v>
      </c>
      <c r="C26" s="25" t="s">
        <v>22</v>
      </c>
      <c r="E26" s="25" t="s">
        <v>29</v>
      </c>
    </row>
    <row r="27" ht="12.75">
      <c r="B27" s="32"/>
    </row>
    <row r="28" spans="1:5" ht="12.75">
      <c r="A28" s="34" t="s">
        <v>30</v>
      </c>
      <c r="B28" s="37">
        <f>20*LOG10(D28)</f>
        <v>-97.56532702724323</v>
      </c>
      <c r="C28" s="25" t="s">
        <v>4</v>
      </c>
      <c r="D28" s="41">
        <f>B26/$B$8</f>
        <v>1.323529569946469E-05</v>
      </c>
      <c r="E28" s="25" t="s">
        <v>31</v>
      </c>
    </row>
    <row r="29" spans="1:5" ht="12.75">
      <c r="A29" s="34" t="s">
        <v>32</v>
      </c>
      <c r="B29" s="32">
        <f>LOG10(B18/B26*B8*2/2^0.5)/LOG10(2)+1</f>
        <v>15.91276879657305</v>
      </c>
      <c r="C29" s="25" t="s">
        <v>1</v>
      </c>
      <c r="E29" s="25" t="s">
        <v>33</v>
      </c>
    </row>
    <row r="30" spans="1:5" ht="12.75">
      <c r="A30" s="34" t="s">
        <v>71</v>
      </c>
      <c r="B30" s="32">
        <f>20*LOG10(2^(B29-1)*2^0.5/2/B18*0.01)</f>
        <v>57.56532702724323</v>
      </c>
      <c r="C30" s="25" t="s">
        <v>4</v>
      </c>
      <c r="E30" s="25" t="s">
        <v>73</v>
      </c>
    </row>
  </sheetData>
  <sheetProtection sheet="1" objects="1" scenarios="1"/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1" sqref="I21"/>
    </sheetView>
  </sheetViews>
  <sheetFormatPr defaultColWidth="9.00390625" defaultRowHeight="12.75"/>
  <cols>
    <col min="1" max="1" width="23.25390625" style="0" bestFit="1" customWidth="1"/>
    <col min="2" max="2" width="5.00390625" style="0" bestFit="1" customWidth="1"/>
    <col min="3" max="3" width="4.25390625" style="0" bestFit="1" customWidth="1"/>
  </cols>
  <sheetData>
    <row r="1" spans="1:9" ht="12.75">
      <c r="A1" s="46" t="s">
        <v>35</v>
      </c>
      <c r="B1" s="46" t="s">
        <v>74</v>
      </c>
      <c r="C1" s="48" t="s">
        <v>42</v>
      </c>
      <c r="D1" s="42" t="s">
        <v>39</v>
      </c>
      <c r="E1" s="43"/>
      <c r="F1" s="42" t="s">
        <v>12</v>
      </c>
      <c r="G1" s="43"/>
      <c r="H1" s="44" t="s">
        <v>40</v>
      </c>
      <c r="I1" s="45"/>
    </row>
    <row r="2" spans="1:9" ht="12.75">
      <c r="A2" s="47"/>
      <c r="B2" s="47"/>
      <c r="C2" s="49"/>
      <c r="D2" s="2" t="s">
        <v>44</v>
      </c>
      <c r="E2" s="2" t="s">
        <v>45</v>
      </c>
      <c r="F2" s="2" t="s">
        <v>44</v>
      </c>
      <c r="G2" s="2" t="s">
        <v>43</v>
      </c>
      <c r="H2" s="2" t="s">
        <v>44</v>
      </c>
      <c r="I2" s="2" t="s">
        <v>43</v>
      </c>
    </row>
    <row r="3" spans="1:9" ht="12.75">
      <c r="A3" s="3" t="s">
        <v>58</v>
      </c>
      <c r="B3" s="23" t="s">
        <v>76</v>
      </c>
      <c r="C3" s="4">
        <v>24</v>
      </c>
      <c r="D3" s="4">
        <v>-102</v>
      </c>
      <c r="E3" s="4">
        <v>-96</v>
      </c>
      <c r="F3" s="7">
        <v>16.65</v>
      </c>
      <c r="G3" s="7">
        <v>15.65</v>
      </c>
      <c r="H3" s="8">
        <v>15.75</v>
      </c>
      <c r="I3" s="8">
        <v>15.31</v>
      </c>
    </row>
    <row r="4" spans="1:9" ht="12.75">
      <c r="A4" s="5" t="s">
        <v>48</v>
      </c>
      <c r="B4" s="22" t="s">
        <v>76</v>
      </c>
      <c r="C4" s="6">
        <v>20</v>
      </c>
      <c r="D4" s="6">
        <v>-100</v>
      </c>
      <c r="E4" s="6">
        <v>-96</v>
      </c>
      <c r="F4" s="9">
        <v>16.32</v>
      </c>
      <c r="G4" s="9">
        <v>15.65</v>
      </c>
      <c r="H4" s="10">
        <v>15.64</v>
      </c>
      <c r="I4" s="10">
        <v>15.31</v>
      </c>
    </row>
    <row r="5" spans="1:9" ht="12.75">
      <c r="A5" s="5" t="s">
        <v>66</v>
      </c>
      <c r="B5" s="22" t="s">
        <v>76</v>
      </c>
      <c r="C5" s="6">
        <v>20</v>
      </c>
      <c r="D5" s="6">
        <v>-100</v>
      </c>
      <c r="E5" s="6">
        <v>-96</v>
      </c>
      <c r="F5" s="9">
        <v>16.32</v>
      </c>
      <c r="G5" s="9">
        <v>15.65</v>
      </c>
      <c r="H5" s="10">
        <v>15.64</v>
      </c>
      <c r="I5" s="10">
        <v>15.31</v>
      </c>
    </row>
    <row r="6" spans="1:9" ht="12.75">
      <c r="A6" s="5" t="s">
        <v>60</v>
      </c>
      <c r="B6" s="22" t="s">
        <v>76</v>
      </c>
      <c r="C6" s="6">
        <v>20</v>
      </c>
      <c r="D6" s="6">
        <v>-98</v>
      </c>
      <c r="E6" s="6">
        <v>-96</v>
      </c>
      <c r="F6" s="9">
        <v>15.98</v>
      </c>
      <c r="G6" s="9">
        <v>15.65</v>
      </c>
      <c r="H6" s="10">
        <v>15.49</v>
      </c>
      <c r="I6" s="10">
        <v>15.31</v>
      </c>
    </row>
    <row r="7" spans="1:9" ht="12.75">
      <c r="A7" s="5" t="s">
        <v>49</v>
      </c>
      <c r="B7" s="22" t="s">
        <v>76</v>
      </c>
      <c r="C7" s="6">
        <v>16</v>
      </c>
      <c r="D7" s="5">
        <v>-94</v>
      </c>
      <c r="E7" s="5">
        <v>-92</v>
      </c>
      <c r="F7" s="9">
        <v>15.32</v>
      </c>
      <c r="G7" s="9">
        <v>14.99</v>
      </c>
      <c r="H7" s="10">
        <v>15.32</v>
      </c>
      <c r="I7" s="10">
        <v>14.99</v>
      </c>
    </row>
    <row r="8" spans="1:9" ht="12.75">
      <c r="A8" s="5" t="s">
        <v>50</v>
      </c>
      <c r="B8" s="22" t="s">
        <v>76</v>
      </c>
      <c r="C8" s="6">
        <v>16</v>
      </c>
      <c r="D8" s="5">
        <v>-94</v>
      </c>
      <c r="E8" s="5">
        <v>-88</v>
      </c>
      <c r="F8" s="9">
        <v>15.32</v>
      </c>
      <c r="G8" s="9">
        <v>14.32</v>
      </c>
      <c r="H8" s="10">
        <v>15.32</v>
      </c>
      <c r="I8" s="10">
        <v>14.32</v>
      </c>
    </row>
    <row r="9" spans="1:9" ht="12.75">
      <c r="A9" s="5" t="s">
        <v>52</v>
      </c>
      <c r="B9" s="22" t="s">
        <v>76</v>
      </c>
      <c r="C9" s="6">
        <v>16</v>
      </c>
      <c r="D9" s="5">
        <v>-94</v>
      </c>
      <c r="E9" s="5">
        <v>-82</v>
      </c>
      <c r="F9" s="9">
        <v>15.32</v>
      </c>
      <c r="G9" s="9">
        <v>13.33</v>
      </c>
      <c r="H9" s="10">
        <v>15.32</v>
      </c>
      <c r="I9" s="10">
        <v>13.33</v>
      </c>
    </row>
    <row r="10" spans="1:9" ht="12.75">
      <c r="A10" s="5" t="s">
        <v>51</v>
      </c>
      <c r="B10" s="22" t="s">
        <v>76</v>
      </c>
      <c r="C10" s="6">
        <v>16</v>
      </c>
      <c r="D10" s="5">
        <v>-94</v>
      </c>
      <c r="E10" s="5">
        <v>-80</v>
      </c>
      <c r="F10" s="9">
        <v>15.32</v>
      </c>
      <c r="G10" s="9">
        <v>13</v>
      </c>
      <c r="H10" s="10">
        <v>15.32</v>
      </c>
      <c r="I10" s="10">
        <v>13</v>
      </c>
    </row>
    <row r="11" spans="1:9" ht="12.75">
      <c r="A11" s="5" t="s">
        <v>57</v>
      </c>
      <c r="B11" s="22" t="s">
        <v>76</v>
      </c>
      <c r="C11" s="6">
        <v>24</v>
      </c>
      <c r="D11" s="6">
        <v>-96</v>
      </c>
      <c r="E11" s="6">
        <v>-92</v>
      </c>
      <c r="F11" s="9">
        <v>15.65</v>
      </c>
      <c r="G11" s="9">
        <v>14.99</v>
      </c>
      <c r="H11" s="10">
        <v>15.31</v>
      </c>
      <c r="I11" s="10">
        <v>14.83</v>
      </c>
    </row>
    <row r="12" spans="1:9" ht="12.75">
      <c r="A12" s="5" t="s">
        <v>47</v>
      </c>
      <c r="B12" s="22" t="s">
        <v>76</v>
      </c>
      <c r="C12" s="6">
        <v>20</v>
      </c>
      <c r="D12" s="6">
        <v>-96</v>
      </c>
      <c r="E12" s="6">
        <v>-92</v>
      </c>
      <c r="F12" s="9">
        <v>15.65</v>
      </c>
      <c r="G12" s="9">
        <v>14.99</v>
      </c>
      <c r="H12" s="10">
        <v>15.31</v>
      </c>
      <c r="I12" s="10">
        <v>14.83</v>
      </c>
    </row>
    <row r="13" spans="1:9" ht="12.75">
      <c r="A13" s="5" t="s">
        <v>65</v>
      </c>
      <c r="B13" s="22" t="s">
        <v>76</v>
      </c>
      <c r="C13" s="6">
        <v>20</v>
      </c>
      <c r="D13" s="6">
        <v>-96</v>
      </c>
      <c r="E13" s="6">
        <v>-92</v>
      </c>
      <c r="F13" s="9">
        <v>15.65</v>
      </c>
      <c r="G13" s="9">
        <v>14.99</v>
      </c>
      <c r="H13" s="10">
        <v>15.31</v>
      </c>
      <c r="I13" s="10">
        <v>14.83</v>
      </c>
    </row>
    <row r="14" spans="1:9" ht="12.75">
      <c r="A14" s="5" t="s">
        <v>55</v>
      </c>
      <c r="B14" s="22" t="s">
        <v>76</v>
      </c>
      <c r="C14" s="6">
        <v>18</v>
      </c>
      <c r="D14" s="6">
        <v>-95</v>
      </c>
      <c r="E14" s="6">
        <v>-92</v>
      </c>
      <c r="F14" s="9">
        <v>15.49</v>
      </c>
      <c r="G14" s="9">
        <v>14.99</v>
      </c>
      <c r="H14" s="10">
        <v>15.2</v>
      </c>
      <c r="I14" s="10">
        <v>14.83</v>
      </c>
    </row>
    <row r="15" spans="1:9" ht="12.75">
      <c r="A15" s="5" t="s">
        <v>59</v>
      </c>
      <c r="B15" s="22" t="s">
        <v>76</v>
      </c>
      <c r="C15" s="6">
        <v>20</v>
      </c>
      <c r="D15" s="6">
        <v>-94</v>
      </c>
      <c r="E15" s="6">
        <v>-92</v>
      </c>
      <c r="F15" s="9">
        <v>15.32</v>
      </c>
      <c r="G15" s="9">
        <v>14.99</v>
      </c>
      <c r="H15" s="10">
        <v>15.08</v>
      </c>
      <c r="I15" s="10">
        <v>14.83</v>
      </c>
    </row>
    <row r="16" spans="1:9" ht="12.75">
      <c r="A16" s="5" t="s">
        <v>56</v>
      </c>
      <c r="B16" s="22" t="s">
        <v>76</v>
      </c>
      <c r="C16" s="6">
        <v>24</v>
      </c>
      <c r="D16" s="6">
        <v>-92</v>
      </c>
      <c r="E16" s="6">
        <v>-90</v>
      </c>
      <c r="F16" s="9">
        <v>14.99</v>
      </c>
      <c r="G16" s="9">
        <v>14.66</v>
      </c>
      <c r="H16" s="10">
        <v>14.83</v>
      </c>
      <c r="I16" s="10">
        <v>14.55</v>
      </c>
    </row>
    <row r="17" spans="1:9" ht="12.75">
      <c r="A17" s="5" t="s">
        <v>46</v>
      </c>
      <c r="B17" s="22" t="s">
        <v>76</v>
      </c>
      <c r="C17" s="6">
        <v>20</v>
      </c>
      <c r="D17" s="6">
        <v>-92</v>
      </c>
      <c r="E17" s="6">
        <v>-88</v>
      </c>
      <c r="F17" s="9">
        <v>14.99</v>
      </c>
      <c r="G17" s="9">
        <v>14.32</v>
      </c>
      <c r="H17" s="10">
        <v>14.83</v>
      </c>
      <c r="I17" s="10">
        <v>14.26</v>
      </c>
    </row>
    <row r="18" spans="1:9" ht="12.75">
      <c r="A18" s="5" t="s">
        <v>64</v>
      </c>
      <c r="B18" s="22" t="s">
        <v>76</v>
      </c>
      <c r="C18" s="6">
        <v>20</v>
      </c>
      <c r="D18" s="6">
        <v>-92</v>
      </c>
      <c r="E18" s="6">
        <v>-88</v>
      </c>
      <c r="F18" s="9">
        <v>14.99</v>
      </c>
      <c r="G18" s="9">
        <v>14.32</v>
      </c>
      <c r="H18" s="10">
        <v>14.83</v>
      </c>
      <c r="I18" s="10">
        <v>14.26</v>
      </c>
    </row>
    <row r="19" spans="1:9" ht="12.75">
      <c r="A19" s="5" t="s">
        <v>41</v>
      </c>
      <c r="B19" s="22" t="s">
        <v>76</v>
      </c>
      <c r="C19" s="6">
        <v>20</v>
      </c>
      <c r="D19" s="6">
        <v>-92</v>
      </c>
      <c r="E19" s="6">
        <v>-88</v>
      </c>
      <c r="F19" s="9">
        <v>14.99</v>
      </c>
      <c r="G19" s="9">
        <v>14.32</v>
      </c>
      <c r="H19" s="10">
        <v>14.83</v>
      </c>
      <c r="I19" s="10">
        <v>14.26</v>
      </c>
    </row>
    <row r="20" spans="1:9" ht="12.75">
      <c r="A20" s="5" t="s">
        <v>54</v>
      </c>
      <c r="B20" s="22" t="s">
        <v>76</v>
      </c>
      <c r="C20" s="6">
        <v>18</v>
      </c>
      <c r="D20" s="6">
        <v>-91</v>
      </c>
      <c r="E20" s="6">
        <v>-88</v>
      </c>
      <c r="F20" s="9">
        <v>14.82</v>
      </c>
      <c r="G20" s="9">
        <v>14.32</v>
      </c>
      <c r="H20" s="10">
        <v>14.69</v>
      </c>
      <c r="I20" s="10">
        <v>14.26</v>
      </c>
    </row>
    <row r="21" spans="1:9" ht="12.75">
      <c r="A21" s="5" t="s">
        <v>62</v>
      </c>
      <c r="B21" s="22" t="s">
        <v>76</v>
      </c>
      <c r="C21" s="6">
        <v>18</v>
      </c>
      <c r="D21" s="6">
        <v>-90</v>
      </c>
      <c r="E21" s="6">
        <v>-88</v>
      </c>
      <c r="F21" s="9">
        <v>14.66</v>
      </c>
      <c r="G21" s="9">
        <v>14.32</v>
      </c>
      <c r="H21" s="10">
        <v>14.55</v>
      </c>
      <c r="I21" s="10">
        <v>14.26</v>
      </c>
    </row>
    <row r="22" spans="1:9" ht="12.75">
      <c r="A22" s="5" t="s">
        <v>61</v>
      </c>
      <c r="B22" s="22" t="s">
        <v>76</v>
      </c>
      <c r="C22" s="6">
        <v>18</v>
      </c>
      <c r="D22" s="6">
        <v>-88</v>
      </c>
      <c r="E22" s="6">
        <v>-84</v>
      </c>
      <c r="F22" s="9">
        <v>14.32</v>
      </c>
      <c r="G22" s="9">
        <v>13.66</v>
      </c>
      <c r="H22" s="10">
        <v>14.26</v>
      </c>
      <c r="I22" s="10">
        <v>13.63</v>
      </c>
    </row>
    <row r="23" spans="1:9" ht="12.75">
      <c r="A23" s="5" t="s">
        <v>53</v>
      </c>
      <c r="B23" s="22" t="s">
        <v>76</v>
      </c>
      <c r="C23" s="6">
        <v>18</v>
      </c>
      <c r="D23" s="6">
        <v>-86</v>
      </c>
      <c r="E23" s="6">
        <v>-82</v>
      </c>
      <c r="F23" s="9">
        <v>13.99</v>
      </c>
      <c r="G23" s="9">
        <v>13.33</v>
      </c>
      <c r="H23" s="10">
        <v>13.95</v>
      </c>
      <c r="I23" s="10">
        <v>13.31</v>
      </c>
    </row>
    <row r="24" spans="1:9" ht="12.75">
      <c r="A24" s="13" t="s">
        <v>38</v>
      </c>
      <c r="B24" s="20" t="s">
        <v>75</v>
      </c>
      <c r="C24" s="6">
        <v>24</v>
      </c>
      <c r="D24" s="6">
        <v>-110</v>
      </c>
      <c r="E24" s="6">
        <v>-102</v>
      </c>
      <c r="F24" s="9">
        <v>17.98</v>
      </c>
      <c r="G24" s="9">
        <v>16.65</v>
      </c>
      <c r="H24" s="10">
        <v>15.95</v>
      </c>
      <c r="I24" s="10">
        <v>15.75</v>
      </c>
    </row>
    <row r="25" spans="1:9" ht="12.75">
      <c r="A25" s="14" t="s">
        <v>37</v>
      </c>
      <c r="B25" s="19" t="s">
        <v>75</v>
      </c>
      <c r="C25" s="6">
        <v>24</v>
      </c>
      <c r="D25" s="6">
        <v>-110</v>
      </c>
      <c r="E25" s="6">
        <v>-104</v>
      </c>
      <c r="F25" s="9">
        <v>17.98</v>
      </c>
      <c r="G25" s="9">
        <v>16.98</v>
      </c>
      <c r="H25" s="10">
        <v>15.95</v>
      </c>
      <c r="I25" s="10">
        <v>15.84</v>
      </c>
    </row>
    <row r="26" spans="1:9" ht="12.75">
      <c r="A26" s="13" t="s">
        <v>36</v>
      </c>
      <c r="B26" s="20" t="s">
        <v>75</v>
      </c>
      <c r="C26" s="6">
        <v>24</v>
      </c>
      <c r="D26" s="6">
        <v>-108</v>
      </c>
      <c r="E26" s="6">
        <v>-102</v>
      </c>
      <c r="F26" s="9">
        <v>17.65</v>
      </c>
      <c r="G26" s="9">
        <v>16.65</v>
      </c>
      <c r="H26" s="10">
        <v>15.93</v>
      </c>
      <c r="I26" s="10">
        <v>15.75</v>
      </c>
    </row>
    <row r="27" spans="1:9" ht="12.75">
      <c r="A27" s="16" t="s">
        <v>68</v>
      </c>
      <c r="B27" s="21" t="s">
        <v>75</v>
      </c>
      <c r="C27" s="17">
        <v>24</v>
      </c>
      <c r="D27" s="17">
        <v>-107</v>
      </c>
      <c r="E27" s="17">
        <v>-100</v>
      </c>
      <c r="F27" s="10">
        <v>17.48</v>
      </c>
      <c r="G27" s="10">
        <v>16.32</v>
      </c>
      <c r="H27" s="10">
        <v>15.91</v>
      </c>
      <c r="I27" s="10">
        <v>15.64</v>
      </c>
    </row>
    <row r="28" spans="1:9" ht="12.75">
      <c r="A28" s="18" t="s">
        <v>63</v>
      </c>
      <c r="B28" s="22" t="s">
        <v>75</v>
      </c>
      <c r="C28" s="18">
        <v>24</v>
      </c>
      <c r="D28" s="18">
        <v>-104</v>
      </c>
      <c r="E28" s="18">
        <v>-94</v>
      </c>
      <c r="F28" s="10">
        <v>16.98</v>
      </c>
      <c r="G28" s="10">
        <v>15.32</v>
      </c>
      <c r="H28" s="10">
        <v>15.84</v>
      </c>
      <c r="I28" s="10">
        <v>15.08</v>
      </c>
    </row>
    <row r="29" spans="1:9" ht="12.75">
      <c r="A29" s="16" t="s">
        <v>67</v>
      </c>
      <c r="B29" s="21" t="s">
        <v>75</v>
      </c>
      <c r="C29" s="17">
        <v>24</v>
      </c>
      <c r="D29" s="17">
        <v>-100</v>
      </c>
      <c r="E29" s="17">
        <v>-94</v>
      </c>
      <c r="F29" s="10">
        <v>16.32</v>
      </c>
      <c r="G29" s="10">
        <v>15.32</v>
      </c>
      <c r="H29" s="10">
        <v>15.64</v>
      </c>
      <c r="I29" s="10">
        <v>15.08</v>
      </c>
    </row>
    <row r="30" spans="1:9" ht="12.75">
      <c r="A30" s="12" t="s">
        <v>69</v>
      </c>
      <c r="B30" s="24" t="s">
        <v>75</v>
      </c>
      <c r="C30" s="15">
        <v>24</v>
      </c>
      <c r="D30" s="15">
        <v>-100</v>
      </c>
      <c r="E30" s="15">
        <v>-90</v>
      </c>
      <c r="F30" s="11">
        <v>16.32</v>
      </c>
      <c r="G30" s="11">
        <v>14.66</v>
      </c>
      <c r="H30" s="11">
        <v>15.64</v>
      </c>
      <c r="I30" s="11">
        <v>14.55</v>
      </c>
    </row>
  </sheetData>
  <mergeCells count="6">
    <mergeCell ref="D1:E1"/>
    <mergeCell ref="F1:G1"/>
    <mergeCell ref="H1:I1"/>
    <mergeCell ref="A1:A2"/>
    <mergeCell ref="C1:C2"/>
    <mergeCell ref="B1:B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2007-03-24T01:25:44Z</dcterms:created>
  <dcterms:modified xsi:type="dcterms:W3CDTF">2018-09-14T13:36:47Z</dcterms:modified>
  <cp:category/>
  <cp:version/>
  <cp:contentType/>
  <cp:contentStatus/>
</cp:coreProperties>
</file>